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891" activeTab="0"/>
  </bookViews>
  <sheets>
    <sheet name="CP - TRABALHO, EMPREGO E RENDA" sheetId="1" r:id="rId1"/>
  </sheets>
  <definedNames>
    <definedName name="_xlnm.Print_Area" localSheetId="0">'CP - TRABALHO, EMPREGO E RENDA'!$A$1:$O$72</definedName>
  </definedNames>
  <calcPr fullCalcOnLoad="1"/>
</workbook>
</file>

<file path=xl/sharedStrings.xml><?xml version="1.0" encoding="utf-8"?>
<sst xmlns="http://schemas.openxmlformats.org/spreadsheetml/2006/main" count="127" uniqueCount="60">
  <si>
    <t>Indicadores do Programa</t>
  </si>
  <si>
    <t>Unidade de Medida</t>
  </si>
  <si>
    <t>TOTAL</t>
  </si>
  <si>
    <t>PROJETO / ATIVIDADE</t>
  </si>
  <si>
    <t>Projeto</t>
  </si>
  <si>
    <t>Atividade</t>
  </si>
  <si>
    <t>Regionalização</t>
  </si>
  <si>
    <t>VI</t>
  </si>
  <si>
    <t>Valor Total dos Projetos</t>
  </si>
  <si>
    <t>(Qtd / Valor)</t>
  </si>
  <si>
    <t>Objetivo Específico</t>
  </si>
  <si>
    <t>Meta Física</t>
  </si>
  <si>
    <t>Valor Total das Atividades</t>
  </si>
  <si>
    <t>Unidade Responsável</t>
  </si>
  <si>
    <t>Índice mais recente</t>
  </si>
  <si>
    <t>Manutenção da Unidade de Comercialização da Produção Autônoma - CASA DO TRABALHADOR</t>
  </si>
  <si>
    <t>Apoiar os sistemas de geração de renda, estadual e nacional, com ações para ampliação do número de beneficiários e ações de acompanhamento pré e pós crédito, para micro e pequenos empreendedores</t>
  </si>
  <si>
    <t>Qualificação Profissional para Geração de Trabalho, Emprego e Renda</t>
  </si>
  <si>
    <t>Estímulo ao Primeiro Emprego para Jovens - PRIMEIRO EMPREGO</t>
  </si>
  <si>
    <t>Financiamento à Microempreendedores - MICROCRÉDITO</t>
  </si>
  <si>
    <t>Fortalecimento do Sistema de Garantia das Políticas de Geração de Renda</t>
  </si>
  <si>
    <t xml:space="preserve">Promover a capacitação e a requalificação de pessoas: desempregadas, empregadas, sob risco de desemprego, para aperfeiçoamento profissional, para produção autônoma ou para alternativas de geração de trabalho, emprego e de renda  </t>
  </si>
  <si>
    <t>Assegurar a manutenção da unidade de comercialização de produtos dos trabalhadores autônomos</t>
  </si>
  <si>
    <t>Todo o Estado</t>
  </si>
  <si>
    <t>Geração de Trabalho, Emprego e Renda</t>
  </si>
  <si>
    <t>PROGRAMA</t>
  </si>
  <si>
    <t>OBJETIVO DO PROGRAMA</t>
  </si>
  <si>
    <t>Índice Final  PPA</t>
  </si>
  <si>
    <t>Taxa de atividade</t>
  </si>
  <si>
    <t>Dados Financeiros do Programa</t>
  </si>
  <si>
    <t>Potencializar o aumento da renda, inserção e a re-inserção das pessoas no mercado de trabalho</t>
  </si>
  <si>
    <t>beneficiários apoiados</t>
  </si>
  <si>
    <t>pessoas</t>
  </si>
  <si>
    <t xml:space="preserve">pessoas capacitadas </t>
  </si>
  <si>
    <t>unidades implantadas</t>
  </si>
  <si>
    <t>unidade</t>
  </si>
  <si>
    <t>unidades mantidas</t>
  </si>
  <si>
    <t>microempreendedores financiados</t>
  </si>
  <si>
    <t xml:space="preserve">jovens inseridos </t>
  </si>
  <si>
    <t>Rendimentos médios mensais dos 40% mais pobres</t>
  </si>
  <si>
    <t>salário mínimo</t>
  </si>
  <si>
    <t>Capacitação de instrutores para o artesanato mineral</t>
  </si>
  <si>
    <t>instrutores qualificados</t>
  </si>
  <si>
    <t>I, II, III, IV, V, VI, VII, VIII, IX, XI, XII</t>
  </si>
  <si>
    <t>Capacitação para a classificação e lapidação de pedras coradas (Polo Cuiabá)</t>
  </si>
  <si>
    <t>pessoas qualificadas</t>
  </si>
  <si>
    <t>Metamat</t>
  </si>
  <si>
    <t>percentual</t>
  </si>
  <si>
    <t>Implantação das unidades de comercialização de produtos dos trabalhadores autônomos</t>
  </si>
  <si>
    <t>Difundir o artesanato mineral no Estado de Mato Grosso</t>
  </si>
  <si>
    <t>Ampliar a oportunidade de Emprego e Renda no Estado de Mato Grosso</t>
  </si>
  <si>
    <t>unidades</t>
  </si>
  <si>
    <t>Habilitação ao Seguro Desemprego - SINE</t>
  </si>
  <si>
    <t>Unidades Implantadas e Mantidas</t>
  </si>
  <si>
    <t>Financiar as ações de geração de trabalho, emprego e renda para microempreendedores</t>
  </si>
  <si>
    <t>Estimular a inserção no mercado de trabalho dos jovens de 16 a 24 anos, incentivando a sua contratação, sua permanência na escola e propiciando a sua experiência profissional formal</t>
  </si>
  <si>
    <t>Implantação da Unidade de Comercialização da Produção Autônoma - CASA DO TRABALHADOR</t>
  </si>
  <si>
    <t>Intermediação de mão de obra entre trabalhador e empregador - SINE</t>
  </si>
  <si>
    <t>Ampliar a disponibilidade dos serviços de intermediação de mão de obra ao seguro desemprego aos trabalhadores e empregadores por meio das unidades de atendimento do SINE</t>
  </si>
  <si>
    <t>Ampliar a disponibilidade dos serviços de habilitação aos trabalhadores e empregadores por meio das unidades de atendimento do SINE</t>
  </si>
</sst>
</file>

<file path=xl/styles.xml><?xml version="1.0" encoding="utf-8"?>
<styleSheet xmlns="http://schemas.openxmlformats.org/spreadsheetml/2006/main">
  <numFmts count="4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#,##0\ &quot;LEI&quot;;\-#,##0\ &quot;LEI&quot;"/>
    <numFmt numFmtId="171" formatCode="#,##0\ &quot;LEI&quot;;[Red]\-#,##0\ &quot;LEI&quot;"/>
    <numFmt numFmtId="172" formatCode="#,##0.00\ &quot;LEI&quot;;\-#,##0.00\ &quot;LEI&quot;"/>
    <numFmt numFmtId="173" formatCode="#,##0.00\ &quot;LEI&quot;;[Red]\-#,##0.00\ &quot;LEI&quot;"/>
    <numFmt numFmtId="174" formatCode="_-* #,##0\ &quot;LEI&quot;_-;\-* #,##0\ &quot;LEI&quot;_-;_-* &quot;-&quot;\ &quot;LEI&quot;_-;_-@_-"/>
    <numFmt numFmtId="175" formatCode="_-* #,##0\ _L_E_I_-;\-* #,##0\ _L_E_I_-;_-* &quot;-&quot;\ _L_E_I_-;_-@_-"/>
    <numFmt numFmtId="176" formatCode="_-* #,##0.00\ &quot;LEI&quot;_-;\-* #,##0.00\ &quot;LEI&quot;_-;_-* &quot;-&quot;??\ &quot;LEI&quot;_-;_-@_-"/>
    <numFmt numFmtId="177" formatCode="_-* #,##0.00\ _L_E_I_-;\-* #,##0.00\ _L_E_I_-;_-* &quot;-&quot;??\ _L_E_I_-;_-@_-"/>
    <numFmt numFmtId="178" formatCode="0.00;[Red]0.00"/>
    <numFmt numFmtId="179" formatCode="&quot;R$ &quot;#,##0.00;[Red]&quot;R$ &quot;#,##0.00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&quot;R$ &quot;#,##0"/>
    <numFmt numFmtId="184" formatCode="mmm\-yy"/>
    <numFmt numFmtId="185" formatCode="&quot;R$ &quot;#,##0.00"/>
    <numFmt numFmtId="186" formatCode="0.0"/>
    <numFmt numFmtId="187" formatCode="_(* #,##0.000_);_(* \(#,##0.000\);_(* &quot;-&quot;??_);_(@_)"/>
    <numFmt numFmtId="188" formatCode="_(* #,##0.0000_);_(* \(#,##0.0000\);_(* &quot;-&quot;??_);_(@_)"/>
    <numFmt numFmtId="189" formatCode="#,##0.0"/>
    <numFmt numFmtId="190" formatCode="_(* #,##0.0_);_(* \(#,##0.0\);_(* &quot;-&quot;??_);_(@_)"/>
    <numFmt numFmtId="191" formatCode="_(* #,##0_);_(* \(#,##0\);_(* &quot;-&quot;??_);_(@_)"/>
    <numFmt numFmtId="192" formatCode="dd\-mmm\-yy"/>
    <numFmt numFmtId="193" formatCode="d\-mmm\-yy"/>
    <numFmt numFmtId="194" formatCode="[$R$ -416]#,##0.00"/>
    <numFmt numFmtId="195" formatCode="#,##0.00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ahoma"/>
      <family val="2"/>
    </font>
    <font>
      <b/>
      <sz val="12"/>
      <name val="Tahoma"/>
      <family val="2"/>
    </font>
    <font>
      <b/>
      <sz val="14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right" vertical="center" wrapText="1"/>
      <protection hidden="1"/>
    </xf>
    <xf numFmtId="0" fontId="5" fillId="0" borderId="1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1" xfId="0" applyFont="1" applyBorder="1" applyAlignment="1" applyProtection="1">
      <alignment vertical="center"/>
      <protection hidden="1"/>
    </xf>
    <xf numFmtId="0" fontId="3" fillId="2" borderId="1" xfId="0" applyFont="1" applyFill="1" applyBorder="1" applyAlignment="1" applyProtection="1">
      <alignment horizontal="left" vertical="center" wrapText="1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4" fillId="0" borderId="2" xfId="0" applyFont="1" applyFill="1" applyBorder="1" applyAlignment="1" applyProtection="1">
      <alignment horizontal="left" vertical="center" wrapText="1"/>
      <protection hidden="1"/>
    </xf>
    <xf numFmtId="0" fontId="4" fillId="0" borderId="3" xfId="0" applyFont="1" applyFill="1" applyBorder="1" applyAlignment="1" applyProtection="1">
      <alignment horizontal="left" vertical="center" wrapText="1"/>
      <protection hidden="1"/>
    </xf>
    <xf numFmtId="0" fontId="4" fillId="0" borderId="4" xfId="0" applyFont="1" applyFill="1" applyBorder="1" applyAlignment="1" applyProtection="1">
      <alignment horizontal="left" vertical="center" wrapText="1"/>
      <protection hidden="1"/>
    </xf>
    <xf numFmtId="0" fontId="4" fillId="0" borderId="2" xfId="0" applyFont="1" applyFill="1" applyBorder="1" applyAlignment="1" applyProtection="1">
      <alignment horizontal="center" vertical="center" wrapText="1"/>
      <protection hidden="1"/>
    </xf>
    <xf numFmtId="0" fontId="4" fillId="0" borderId="4" xfId="0" applyFont="1" applyFill="1" applyBorder="1" applyAlignment="1" applyProtection="1">
      <alignment horizontal="center" vertical="center" wrapText="1"/>
      <protection hidden="1"/>
    </xf>
    <xf numFmtId="0" fontId="4" fillId="0" borderId="3" xfId="0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left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1" xfId="0" applyFont="1" applyBorder="1" applyAlignment="1" applyProtection="1">
      <alignment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/>
      <protection hidden="1"/>
    </xf>
    <xf numFmtId="185" fontId="4" fillId="0" borderId="1" xfId="0" applyNumberFormat="1" applyFont="1" applyFill="1" applyBorder="1" applyAlignment="1" applyProtection="1">
      <alignment horizontal="center" vertical="center"/>
      <protection hidden="1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right" vertical="center"/>
      <protection hidden="1"/>
    </xf>
    <xf numFmtId="0" fontId="4" fillId="0" borderId="1" xfId="0" applyFont="1" applyFill="1" applyBorder="1" applyAlignment="1" applyProtection="1">
      <alignment horizontal="justify" vertical="center" wrapText="1"/>
      <protection hidden="1"/>
    </xf>
    <xf numFmtId="3" fontId="4" fillId="0" borderId="1" xfId="0" applyNumberFormat="1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right" vertical="center" wrapText="1"/>
      <protection hidden="1"/>
    </xf>
    <xf numFmtId="0" fontId="4" fillId="0" borderId="1" xfId="0" applyFont="1" applyBorder="1" applyAlignment="1" applyProtection="1">
      <alignment horizontal="justify" vertical="center" wrapText="1"/>
      <protection hidden="1"/>
    </xf>
    <xf numFmtId="179" fontId="4" fillId="0" borderId="1" xfId="0" applyNumberFormat="1" applyFont="1" applyFill="1" applyBorder="1" applyAlignment="1" applyProtection="1">
      <alignment horizontal="center" vertical="center"/>
      <protection hidden="1"/>
    </xf>
    <xf numFmtId="3" fontId="4" fillId="0" borderId="1" xfId="0" applyNumberFormat="1" applyFont="1" applyBorder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4" fillId="0" borderId="1" xfId="0" applyFont="1" applyFill="1" applyBorder="1" applyAlignment="1" applyProtection="1">
      <alignment horizontal="left" vertical="center" wrapText="1"/>
      <protection hidden="1"/>
    </xf>
    <xf numFmtId="3" fontId="4" fillId="0" borderId="1" xfId="0" applyNumberFormat="1" applyFont="1" applyBorder="1" applyAlignment="1" applyProtection="1">
      <alignment horizontal="left" vertical="center"/>
      <protection hidden="1"/>
    </xf>
    <xf numFmtId="0" fontId="4" fillId="0" borderId="2" xfId="0" applyFont="1" applyFill="1" applyBorder="1" applyAlignment="1" applyProtection="1">
      <alignment horizontal="justify" vertical="center" wrapText="1"/>
      <protection hidden="1"/>
    </xf>
    <xf numFmtId="0" fontId="4" fillId="0" borderId="3" xfId="0" applyFont="1" applyFill="1" applyBorder="1" applyAlignment="1" applyProtection="1">
      <alignment horizontal="justify" vertical="center" wrapText="1"/>
      <protection hidden="1"/>
    </xf>
    <xf numFmtId="0" fontId="4" fillId="0" borderId="4" xfId="0" applyFont="1" applyFill="1" applyBorder="1" applyAlignment="1" applyProtection="1">
      <alignment horizontal="justify" vertical="center" wrapText="1"/>
      <protection hidden="1"/>
    </xf>
    <xf numFmtId="0" fontId="4" fillId="0" borderId="1" xfId="0" applyFont="1" applyBorder="1" applyAlignment="1" applyProtection="1">
      <alignment vertical="center" wrapText="1"/>
      <protection hidden="1"/>
    </xf>
    <xf numFmtId="3" fontId="4" fillId="0" borderId="1" xfId="0" applyNumberFormat="1" applyFont="1" applyBorder="1" applyAlignment="1" applyProtection="1">
      <alignment vertical="center" wrapText="1"/>
      <protection hidden="1"/>
    </xf>
    <xf numFmtId="3" fontId="4" fillId="0" borderId="1" xfId="0" applyNumberFormat="1" applyFont="1" applyBorder="1" applyAlignment="1" applyProtection="1">
      <alignment horizontal="left" vertical="center" wrapText="1"/>
      <protection hidden="1"/>
    </xf>
    <xf numFmtId="0" fontId="3" fillId="0" borderId="2" xfId="0" applyFont="1" applyFill="1" applyBorder="1" applyAlignment="1" applyProtection="1">
      <alignment horizontal="center" vertical="center" wrapText="1"/>
      <protection hidden="1"/>
    </xf>
    <xf numFmtId="0" fontId="3" fillId="0" borderId="3" xfId="0" applyFont="1" applyFill="1" applyBorder="1" applyAlignment="1" applyProtection="1">
      <alignment horizontal="center" vertical="center" wrapText="1"/>
      <protection hidden="1"/>
    </xf>
    <xf numFmtId="0" fontId="3" fillId="0" borderId="4" xfId="0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Fill="1" applyBorder="1" applyAlignment="1" applyProtection="1">
      <alignment vertical="center" wrapText="1"/>
      <protection hidden="1"/>
    </xf>
    <xf numFmtId="0" fontId="4" fillId="0" borderId="2" xfId="0" applyFont="1" applyBorder="1" applyAlignment="1" applyProtection="1">
      <alignment horizontal="justify" vertical="center" wrapText="1"/>
      <protection hidden="1"/>
    </xf>
    <xf numFmtId="0" fontId="4" fillId="0" borderId="3" xfId="0" applyFont="1" applyBorder="1" applyAlignment="1" applyProtection="1">
      <alignment horizontal="justify" vertical="center" wrapText="1"/>
      <protection hidden="1"/>
    </xf>
    <xf numFmtId="0" fontId="4" fillId="0" borderId="4" xfId="0" applyFont="1" applyBorder="1" applyAlignment="1" applyProtection="1">
      <alignment horizontal="justify" vertical="center" wrapText="1"/>
      <protection hidden="1"/>
    </xf>
    <xf numFmtId="3" fontId="4" fillId="0" borderId="2" xfId="0" applyNumberFormat="1" applyFont="1" applyBorder="1" applyAlignment="1" applyProtection="1">
      <alignment horizontal="justify" vertical="center" wrapText="1"/>
      <protection hidden="1"/>
    </xf>
    <xf numFmtId="3" fontId="4" fillId="0" borderId="3" xfId="0" applyNumberFormat="1" applyFont="1" applyBorder="1" applyAlignment="1" applyProtection="1">
      <alignment horizontal="justify" vertical="center" wrapText="1"/>
      <protection hidden="1"/>
    </xf>
    <xf numFmtId="3" fontId="4" fillId="0" borderId="4" xfId="0" applyNumberFormat="1" applyFont="1" applyBorder="1" applyAlignment="1" applyProtection="1">
      <alignment horizontal="justify" vertical="center" wrapText="1"/>
      <protection hidden="1"/>
    </xf>
    <xf numFmtId="3" fontId="4" fillId="0" borderId="5" xfId="0" applyNumberFormat="1" applyFont="1" applyFill="1" applyBorder="1" applyAlignment="1" applyProtection="1">
      <alignment horizontal="center" vertical="center"/>
      <protection hidden="1"/>
    </xf>
    <xf numFmtId="3" fontId="4" fillId="0" borderId="6" xfId="0" applyNumberFormat="1" applyFont="1" applyFill="1" applyBorder="1" applyAlignment="1" applyProtection="1">
      <alignment horizontal="center" vertical="center"/>
      <protection hidden="1"/>
    </xf>
    <xf numFmtId="3" fontId="4" fillId="0" borderId="7" xfId="0" applyNumberFormat="1" applyFont="1" applyFill="1" applyBorder="1" applyAlignment="1" applyProtection="1">
      <alignment horizontal="center" vertical="center"/>
      <protection hidden="1"/>
    </xf>
    <xf numFmtId="3" fontId="4" fillId="0" borderId="8" xfId="0" applyNumberFormat="1" applyFont="1" applyFill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vertical="center" wrapText="1"/>
      <protection hidden="1"/>
    </xf>
    <xf numFmtId="0" fontId="4" fillId="0" borderId="3" xfId="0" applyFont="1" applyBorder="1" applyAlignment="1" applyProtection="1">
      <alignment vertical="center" wrapText="1"/>
      <protection hidden="1"/>
    </xf>
    <xf numFmtId="0" fontId="4" fillId="0" borderId="4" xfId="0" applyFont="1" applyBorder="1" applyAlignment="1" applyProtection="1">
      <alignment vertical="center" wrapText="1"/>
      <protection hidden="1"/>
    </xf>
    <xf numFmtId="0" fontId="4" fillId="0" borderId="1" xfId="0" applyFont="1" applyBorder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justify" vertical="center"/>
      <protection hidden="1"/>
    </xf>
    <xf numFmtId="3" fontId="4" fillId="0" borderId="1" xfId="0" applyNumberFormat="1" applyFont="1" applyBorder="1" applyAlignment="1" applyProtection="1">
      <alignment horizontal="justify" vertical="center"/>
      <protection hidden="1"/>
    </xf>
    <xf numFmtId="0" fontId="3" fillId="0" borderId="0" xfId="0" applyFont="1" applyBorder="1" applyAlignment="1" applyProtection="1">
      <alignment horizontal="justify" vertical="center"/>
      <protection hidden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F72"/>
  <sheetViews>
    <sheetView tabSelected="1" view="pageBreakPreview" zoomScale="60" zoomScaleNormal="75" workbookViewId="0" topLeftCell="E1">
      <selection activeCell="E1" sqref="A1:IV16384"/>
    </sheetView>
  </sheetViews>
  <sheetFormatPr defaultColWidth="9.140625" defaultRowHeight="12.75"/>
  <cols>
    <col min="1" max="1" width="22.57421875" style="58" customWidth="1"/>
    <col min="2" max="2" width="11.28125" style="4" customWidth="1"/>
    <col min="3" max="3" width="11.421875" style="4" customWidth="1"/>
    <col min="4" max="4" width="9.140625" style="4" customWidth="1"/>
    <col min="5" max="5" width="49.28125" style="4" customWidth="1"/>
    <col min="6" max="6" width="12.28125" style="4" bestFit="1" customWidth="1"/>
    <col min="7" max="7" width="12.140625" style="4" customWidth="1"/>
    <col min="8" max="9" width="12.28125" style="4" customWidth="1"/>
    <col min="10" max="10" width="12.28125" style="4" bestFit="1" customWidth="1"/>
    <col min="11" max="11" width="12.140625" style="4" bestFit="1" customWidth="1"/>
    <col min="12" max="12" width="12.28125" style="4" bestFit="1" customWidth="1"/>
    <col min="13" max="13" width="12.140625" style="4" bestFit="1" customWidth="1"/>
    <col min="14" max="14" width="12.28125" style="4" bestFit="1" customWidth="1"/>
    <col min="15" max="15" width="12.140625" style="4" bestFit="1" customWidth="1"/>
    <col min="16" max="20" width="14.7109375" style="3" bestFit="1" customWidth="1"/>
    <col min="21" max="21" width="9.140625" style="3" customWidth="1"/>
    <col min="22" max="16384" width="9.140625" style="4" customWidth="1"/>
  </cols>
  <sheetData>
    <row r="1" spans="1:188" s="5" customFormat="1" ht="29.25" customHeight="1">
      <c r="A1" s="1" t="s">
        <v>25</v>
      </c>
      <c r="B1" s="1"/>
      <c r="C1" s="2" t="s">
        <v>24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3"/>
      <c r="S1" s="3"/>
      <c r="T1" s="3"/>
      <c r="U1" s="3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</row>
    <row r="2" spans="1:188" s="5" customFormat="1" ht="28.5" customHeight="1">
      <c r="A2" s="1" t="s">
        <v>26</v>
      </c>
      <c r="B2" s="1"/>
      <c r="C2" s="2" t="s">
        <v>30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3"/>
      <c r="R2" s="3"/>
      <c r="S2" s="3"/>
      <c r="T2" s="3"/>
      <c r="U2" s="3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</row>
    <row r="3" spans="1:188" s="5" customFormat="1" ht="19.5" customHeight="1">
      <c r="A3" s="6" t="s">
        <v>0</v>
      </c>
      <c r="B3" s="6"/>
      <c r="C3" s="6"/>
      <c r="D3" s="6"/>
      <c r="E3" s="6"/>
      <c r="F3" s="7" t="s">
        <v>1</v>
      </c>
      <c r="G3" s="7"/>
      <c r="H3" s="7" t="s">
        <v>14</v>
      </c>
      <c r="I3" s="7"/>
      <c r="J3" s="7"/>
      <c r="K3" s="7"/>
      <c r="L3" s="7" t="s">
        <v>27</v>
      </c>
      <c r="M3" s="7"/>
      <c r="N3" s="7"/>
      <c r="O3" s="7"/>
      <c r="P3" s="3"/>
      <c r="Q3" s="3"/>
      <c r="R3" s="3"/>
      <c r="S3" s="3"/>
      <c r="T3" s="3"/>
      <c r="U3" s="3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</row>
    <row r="4" spans="1:188" s="5" customFormat="1" ht="19.5" customHeight="1">
      <c r="A4" s="8" t="s">
        <v>39</v>
      </c>
      <c r="B4" s="9"/>
      <c r="C4" s="9"/>
      <c r="D4" s="9"/>
      <c r="E4" s="10"/>
      <c r="F4" s="11" t="s">
        <v>40</v>
      </c>
      <c r="G4" s="12"/>
      <c r="H4" s="11">
        <v>1.01</v>
      </c>
      <c r="I4" s="13"/>
      <c r="J4" s="13"/>
      <c r="K4" s="12"/>
      <c r="L4" s="11">
        <v>1.36</v>
      </c>
      <c r="M4" s="13"/>
      <c r="N4" s="13"/>
      <c r="O4" s="12"/>
      <c r="P4" s="3"/>
      <c r="Q4" s="3"/>
      <c r="R4" s="3"/>
      <c r="S4" s="3"/>
      <c r="T4" s="3"/>
      <c r="U4" s="3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</row>
    <row r="5" spans="1:188" s="17" customFormat="1" ht="19.5" customHeight="1">
      <c r="A5" s="14" t="s">
        <v>28</v>
      </c>
      <c r="B5" s="14"/>
      <c r="C5" s="14"/>
      <c r="D5" s="14"/>
      <c r="E5" s="14"/>
      <c r="F5" s="15" t="s">
        <v>47</v>
      </c>
      <c r="G5" s="15"/>
      <c r="H5" s="15">
        <v>64.5</v>
      </c>
      <c r="I5" s="15"/>
      <c r="J5" s="15"/>
      <c r="K5" s="15"/>
      <c r="L5" s="15">
        <v>72</v>
      </c>
      <c r="M5" s="15"/>
      <c r="N5" s="15"/>
      <c r="O5" s="15"/>
      <c r="P5" s="3"/>
      <c r="Q5" s="3"/>
      <c r="R5" s="3"/>
      <c r="S5" s="3"/>
      <c r="T5" s="3"/>
      <c r="U5" s="3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</row>
    <row r="6" spans="1:188" s="5" customFormat="1" ht="15" customHeight="1">
      <c r="A6" s="7" t="s">
        <v>29</v>
      </c>
      <c r="B6" s="7"/>
      <c r="C6" s="7"/>
      <c r="D6" s="7"/>
      <c r="E6" s="7"/>
      <c r="F6" s="18">
        <v>2004</v>
      </c>
      <c r="G6" s="18"/>
      <c r="H6" s="18">
        <v>2005</v>
      </c>
      <c r="I6" s="18"/>
      <c r="J6" s="18">
        <v>2006</v>
      </c>
      <c r="K6" s="18"/>
      <c r="L6" s="18">
        <v>2007</v>
      </c>
      <c r="M6" s="18"/>
      <c r="N6" s="18" t="s">
        <v>2</v>
      </c>
      <c r="O6" s="19"/>
      <c r="P6" s="3"/>
      <c r="Q6" s="3"/>
      <c r="R6" s="3"/>
      <c r="S6" s="3"/>
      <c r="T6" s="3"/>
      <c r="U6" s="3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</row>
    <row r="7" spans="1:188" s="5" customFormat="1" ht="18.75" customHeight="1">
      <c r="A7" s="7"/>
      <c r="B7" s="7"/>
      <c r="C7" s="7"/>
      <c r="D7" s="7"/>
      <c r="E7" s="7"/>
      <c r="F7" s="20">
        <f>SUM(F42+F72)</f>
        <v>19498716</v>
      </c>
      <c r="G7" s="20"/>
      <c r="H7" s="20">
        <f>SUM(H42+H72)</f>
        <v>13639000</v>
      </c>
      <c r="I7" s="20"/>
      <c r="J7" s="20">
        <f>SUM(J42+J72)</f>
        <v>27760697</v>
      </c>
      <c r="K7" s="20"/>
      <c r="L7" s="20">
        <f>SUM(L42+L72)</f>
        <v>35482090</v>
      </c>
      <c r="M7" s="20"/>
      <c r="N7" s="20">
        <f>SUM(N42+N72)</f>
        <v>96380503</v>
      </c>
      <c r="O7" s="20"/>
      <c r="P7" s="3"/>
      <c r="Q7" s="3"/>
      <c r="R7" s="3"/>
      <c r="S7" s="3"/>
      <c r="T7" s="3"/>
      <c r="U7" s="3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</row>
    <row r="8" spans="1:188" s="5" customFormat="1" ht="9.7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3"/>
      <c r="Q8" s="3"/>
      <c r="R8" s="3"/>
      <c r="S8" s="3"/>
      <c r="T8" s="3"/>
      <c r="U8" s="3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</row>
    <row r="9" spans="1:188" s="5" customFormat="1" ht="15">
      <c r="A9" s="18" t="s">
        <v>3</v>
      </c>
      <c r="B9" s="18"/>
      <c r="C9" s="18"/>
      <c r="D9" s="18"/>
      <c r="E9" s="18"/>
      <c r="F9" s="18">
        <v>2004</v>
      </c>
      <c r="G9" s="18"/>
      <c r="H9" s="18">
        <v>2005</v>
      </c>
      <c r="I9" s="18"/>
      <c r="J9" s="18">
        <v>2006</v>
      </c>
      <c r="K9" s="18"/>
      <c r="L9" s="18">
        <v>2007</v>
      </c>
      <c r="M9" s="18"/>
      <c r="N9" s="18" t="s">
        <v>2</v>
      </c>
      <c r="O9" s="18"/>
      <c r="P9" s="3"/>
      <c r="Q9" s="3"/>
      <c r="R9" s="3"/>
      <c r="S9" s="3"/>
      <c r="T9" s="3"/>
      <c r="U9" s="3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</row>
    <row r="10" spans="1:188" s="5" customFormat="1" ht="15">
      <c r="A10" s="18"/>
      <c r="B10" s="18"/>
      <c r="C10" s="18"/>
      <c r="D10" s="18"/>
      <c r="E10" s="18"/>
      <c r="F10" s="18" t="s">
        <v>9</v>
      </c>
      <c r="G10" s="18"/>
      <c r="H10" s="18" t="s">
        <v>9</v>
      </c>
      <c r="I10" s="18"/>
      <c r="J10" s="18" t="s">
        <v>9</v>
      </c>
      <c r="K10" s="18"/>
      <c r="L10" s="18" t="s">
        <v>9</v>
      </c>
      <c r="M10" s="18"/>
      <c r="N10" s="18" t="s">
        <v>9</v>
      </c>
      <c r="O10" s="18"/>
      <c r="P10" s="3"/>
      <c r="Q10" s="3"/>
      <c r="R10" s="3"/>
      <c r="S10" s="3"/>
      <c r="T10" s="3"/>
      <c r="U10" s="3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</row>
    <row r="11" spans="1:188" s="5" customFormat="1" ht="31.5" customHeight="1">
      <c r="A11" s="22" t="s">
        <v>4</v>
      </c>
      <c r="B11" s="23" t="s">
        <v>20</v>
      </c>
      <c r="C11" s="23"/>
      <c r="D11" s="23"/>
      <c r="E11" s="23"/>
      <c r="F11" s="24">
        <v>930</v>
      </c>
      <c r="G11" s="24"/>
      <c r="H11" s="24">
        <v>800</v>
      </c>
      <c r="I11" s="24"/>
      <c r="J11" s="24">
        <v>930</v>
      </c>
      <c r="K11" s="24"/>
      <c r="L11" s="24">
        <v>930</v>
      </c>
      <c r="M11" s="24"/>
      <c r="N11" s="24">
        <f>SUM(F11:M11)</f>
        <v>3590</v>
      </c>
      <c r="O11" s="24"/>
      <c r="P11" s="3"/>
      <c r="Q11" s="3"/>
      <c r="R11" s="3"/>
      <c r="S11" s="3"/>
      <c r="T11" s="3"/>
      <c r="U11" s="3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</row>
    <row r="12" spans="1:188" s="5" customFormat="1" ht="44.25" customHeight="1">
      <c r="A12" s="25" t="s">
        <v>10</v>
      </c>
      <c r="B12" s="26" t="s">
        <v>16</v>
      </c>
      <c r="C12" s="26"/>
      <c r="D12" s="26"/>
      <c r="E12" s="26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3"/>
      <c r="Q12" s="3"/>
      <c r="R12" s="3"/>
      <c r="S12" s="3"/>
      <c r="T12" s="3"/>
      <c r="U12" s="3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</row>
    <row r="13" spans="1:188" s="5" customFormat="1" ht="19.5" customHeight="1">
      <c r="A13" s="22" t="s">
        <v>11</v>
      </c>
      <c r="B13" s="26" t="s">
        <v>31</v>
      </c>
      <c r="C13" s="26"/>
      <c r="D13" s="26"/>
      <c r="E13" s="26"/>
      <c r="F13" s="27">
        <v>37947</v>
      </c>
      <c r="G13" s="27"/>
      <c r="H13" s="27">
        <v>30000</v>
      </c>
      <c r="I13" s="27"/>
      <c r="J13" s="27">
        <v>16836</v>
      </c>
      <c r="K13" s="27"/>
      <c r="L13" s="27">
        <v>16836</v>
      </c>
      <c r="M13" s="27"/>
      <c r="N13" s="27">
        <f>SUM(F13:M13)</f>
        <v>101619</v>
      </c>
      <c r="O13" s="27"/>
      <c r="P13" s="3"/>
      <c r="Q13" s="3"/>
      <c r="R13" s="3"/>
      <c r="S13" s="3"/>
      <c r="T13" s="3"/>
      <c r="U13" s="3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</row>
    <row r="14" spans="1:188" s="5" customFormat="1" ht="19.5" customHeight="1">
      <c r="A14" s="25" t="s">
        <v>1</v>
      </c>
      <c r="B14" s="28" t="s">
        <v>32</v>
      </c>
      <c r="C14" s="28"/>
      <c r="D14" s="28"/>
      <c r="E14" s="28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3"/>
      <c r="Q14" s="3"/>
      <c r="R14" s="3"/>
      <c r="S14" s="3"/>
      <c r="T14" s="3"/>
      <c r="U14" s="3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</row>
    <row r="15" spans="1:188" s="5" customFormat="1" ht="19.5" customHeight="1">
      <c r="A15" s="25" t="s">
        <v>6</v>
      </c>
      <c r="B15" s="29" t="s">
        <v>23</v>
      </c>
      <c r="C15" s="29"/>
      <c r="D15" s="29"/>
      <c r="E15" s="29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3"/>
      <c r="Q15" s="3"/>
      <c r="R15" s="3"/>
      <c r="S15" s="3"/>
      <c r="T15" s="3"/>
      <c r="U15" s="3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</row>
    <row r="16" spans="1:188" s="5" customFormat="1" ht="9.75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3"/>
      <c r="Q16" s="3"/>
      <c r="R16" s="3"/>
      <c r="S16" s="3"/>
      <c r="T16" s="3"/>
      <c r="U16" s="3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</row>
    <row r="17" spans="1:188" s="5" customFormat="1" ht="28.5" customHeight="1">
      <c r="A17" s="22" t="s">
        <v>4</v>
      </c>
      <c r="B17" s="30" t="s">
        <v>17</v>
      </c>
      <c r="C17" s="30"/>
      <c r="D17" s="30"/>
      <c r="E17" s="30"/>
      <c r="F17" s="24">
        <f>19440+5343</f>
        <v>24783</v>
      </c>
      <c r="G17" s="24"/>
      <c r="H17" s="24">
        <v>20000</v>
      </c>
      <c r="I17" s="24"/>
      <c r="J17" s="24">
        <f>28080+8737</f>
        <v>36817</v>
      </c>
      <c r="K17" s="24"/>
      <c r="L17" s="24">
        <f>37800+11200</f>
        <v>49000</v>
      </c>
      <c r="M17" s="24"/>
      <c r="N17" s="24">
        <f>SUM(F17:M17)</f>
        <v>130600</v>
      </c>
      <c r="O17" s="24"/>
      <c r="P17" s="3"/>
      <c r="Q17" s="3"/>
      <c r="R17" s="3"/>
      <c r="S17" s="3"/>
      <c r="T17" s="3"/>
      <c r="U17" s="3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</row>
    <row r="18" spans="1:188" s="5" customFormat="1" ht="64.5" customHeight="1">
      <c r="A18" s="25" t="s">
        <v>10</v>
      </c>
      <c r="B18" s="26" t="s">
        <v>21</v>
      </c>
      <c r="C18" s="26"/>
      <c r="D18" s="26"/>
      <c r="E18" s="26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3"/>
      <c r="Q18" s="3"/>
      <c r="R18" s="3"/>
      <c r="S18" s="3"/>
      <c r="T18" s="3"/>
      <c r="U18" s="3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</row>
    <row r="19" spans="1:188" s="5" customFormat="1" ht="19.5" customHeight="1">
      <c r="A19" s="22" t="s">
        <v>11</v>
      </c>
      <c r="B19" s="26" t="s">
        <v>33</v>
      </c>
      <c r="C19" s="26"/>
      <c r="D19" s="26"/>
      <c r="E19" s="26"/>
      <c r="F19" s="27">
        <f>12566374+127445</f>
        <v>12693819</v>
      </c>
      <c r="G19" s="27"/>
      <c r="H19" s="27">
        <v>8000000</v>
      </c>
      <c r="I19" s="27"/>
      <c r="J19" s="27">
        <f>18148996+135265</f>
        <v>18284261</v>
      </c>
      <c r="K19" s="27"/>
      <c r="L19" s="27">
        <f>24430363+148791</f>
        <v>24579154</v>
      </c>
      <c r="M19" s="27"/>
      <c r="N19" s="27">
        <f>SUM(F19:M19)</f>
        <v>63557234</v>
      </c>
      <c r="O19" s="27"/>
      <c r="P19" s="3"/>
      <c r="Q19" s="3"/>
      <c r="R19" s="3"/>
      <c r="S19" s="3"/>
      <c r="T19" s="3"/>
      <c r="U19" s="3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</row>
    <row r="20" spans="1:188" s="5" customFormat="1" ht="19.5" customHeight="1">
      <c r="A20" s="25" t="s">
        <v>1</v>
      </c>
      <c r="B20" s="31" t="s">
        <v>32</v>
      </c>
      <c r="C20" s="31"/>
      <c r="D20" s="31"/>
      <c r="E20" s="31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3"/>
      <c r="Q20" s="3"/>
      <c r="R20" s="3"/>
      <c r="S20" s="3"/>
      <c r="T20" s="3"/>
      <c r="U20" s="3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</row>
    <row r="21" spans="1:188" s="5" customFormat="1" ht="19.5" customHeight="1">
      <c r="A21" s="25" t="s">
        <v>6</v>
      </c>
      <c r="B21" s="31" t="s">
        <v>23</v>
      </c>
      <c r="C21" s="31"/>
      <c r="D21" s="31"/>
      <c r="E21" s="31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3"/>
      <c r="Q21" s="3"/>
      <c r="R21" s="3"/>
      <c r="S21" s="3"/>
      <c r="T21" s="3"/>
      <c r="U21" s="3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</row>
    <row r="22" spans="1:188" s="5" customFormat="1" ht="9.75" customHeigh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3"/>
      <c r="Q22" s="3"/>
      <c r="R22" s="3"/>
      <c r="S22" s="3"/>
      <c r="T22" s="3"/>
      <c r="U22" s="3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</row>
    <row r="23" spans="1:188" s="5" customFormat="1" ht="35.25" customHeight="1">
      <c r="A23" s="22" t="s">
        <v>4</v>
      </c>
      <c r="B23" s="32" t="s">
        <v>56</v>
      </c>
      <c r="C23" s="33"/>
      <c r="D23" s="33"/>
      <c r="E23" s="34"/>
      <c r="F23" s="24">
        <v>1</v>
      </c>
      <c r="G23" s="24"/>
      <c r="H23" s="24">
        <v>1</v>
      </c>
      <c r="I23" s="24"/>
      <c r="J23" s="24">
        <v>0</v>
      </c>
      <c r="K23" s="24"/>
      <c r="L23" s="24">
        <v>0</v>
      </c>
      <c r="M23" s="24"/>
      <c r="N23" s="24">
        <f>SUM(F23:M23)</f>
        <v>2</v>
      </c>
      <c r="O23" s="24"/>
      <c r="P23" s="3"/>
      <c r="Q23" s="3"/>
      <c r="R23" s="3"/>
      <c r="S23" s="3"/>
      <c r="T23" s="3"/>
      <c r="U23" s="3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</row>
    <row r="24" spans="1:188" s="5" customFormat="1" ht="29.25" customHeight="1">
      <c r="A24" s="25" t="s">
        <v>10</v>
      </c>
      <c r="B24" s="35" t="s">
        <v>48</v>
      </c>
      <c r="C24" s="35"/>
      <c r="D24" s="35"/>
      <c r="E24" s="35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3"/>
      <c r="Q24" s="3"/>
      <c r="R24" s="3"/>
      <c r="S24" s="3"/>
      <c r="T24" s="3"/>
      <c r="U24" s="3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</row>
    <row r="25" spans="1:188" s="5" customFormat="1" ht="19.5" customHeight="1">
      <c r="A25" s="22" t="s">
        <v>11</v>
      </c>
      <c r="B25" s="35" t="s">
        <v>34</v>
      </c>
      <c r="C25" s="35"/>
      <c r="D25" s="35"/>
      <c r="E25" s="35"/>
      <c r="F25" s="27">
        <v>100000</v>
      </c>
      <c r="G25" s="27"/>
      <c r="H25" s="27">
        <v>100000</v>
      </c>
      <c r="I25" s="27"/>
      <c r="J25" s="27">
        <v>0</v>
      </c>
      <c r="K25" s="27"/>
      <c r="L25" s="27">
        <v>0</v>
      </c>
      <c r="M25" s="27"/>
      <c r="N25" s="27">
        <f>SUM(F25:M25)</f>
        <v>200000</v>
      </c>
      <c r="O25" s="27"/>
      <c r="P25" s="3"/>
      <c r="Q25" s="3"/>
      <c r="R25" s="3"/>
      <c r="S25" s="3"/>
      <c r="T25" s="3"/>
      <c r="U25" s="3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</row>
    <row r="26" spans="1:188" s="5" customFormat="1" ht="19.5" customHeight="1">
      <c r="A26" s="25" t="s">
        <v>1</v>
      </c>
      <c r="B26" s="36" t="s">
        <v>35</v>
      </c>
      <c r="C26" s="36"/>
      <c r="D26" s="36"/>
      <c r="E26" s="36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3"/>
      <c r="Q26" s="3"/>
      <c r="R26" s="3"/>
      <c r="S26" s="3"/>
      <c r="T26" s="3"/>
      <c r="U26" s="3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</row>
    <row r="27" spans="1:188" s="5" customFormat="1" ht="19.5" customHeight="1">
      <c r="A27" s="25" t="s">
        <v>6</v>
      </c>
      <c r="B27" s="37" t="s">
        <v>7</v>
      </c>
      <c r="C27" s="37"/>
      <c r="D27" s="37"/>
      <c r="E27" s="3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3"/>
      <c r="Q27" s="3"/>
      <c r="R27" s="3"/>
      <c r="S27" s="3"/>
      <c r="T27" s="3"/>
      <c r="U27" s="3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</row>
    <row r="28" spans="1:188" s="5" customFormat="1" ht="9.75" customHeight="1">
      <c r="A28" s="38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40"/>
      <c r="P28" s="3"/>
      <c r="Q28" s="3"/>
      <c r="R28" s="3"/>
      <c r="S28" s="3"/>
      <c r="T28" s="3"/>
      <c r="U28" s="3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</row>
    <row r="29" spans="1:188" s="5" customFormat="1" ht="19.5" customHeight="1">
      <c r="A29" s="22" t="s">
        <v>4</v>
      </c>
      <c r="B29" s="41" t="s">
        <v>41</v>
      </c>
      <c r="C29" s="41"/>
      <c r="D29" s="41"/>
      <c r="E29" s="41"/>
      <c r="F29" s="24">
        <v>200</v>
      </c>
      <c r="G29" s="24"/>
      <c r="H29" s="24">
        <v>80</v>
      </c>
      <c r="I29" s="24"/>
      <c r="J29" s="24"/>
      <c r="K29" s="24"/>
      <c r="L29" s="24"/>
      <c r="M29" s="24"/>
      <c r="N29" s="24">
        <f>SUM(H29:M30)</f>
        <v>80</v>
      </c>
      <c r="O29" s="24"/>
      <c r="P29" s="3"/>
      <c r="Q29" s="3"/>
      <c r="R29" s="3"/>
      <c r="S29" s="3"/>
      <c r="T29" s="3"/>
      <c r="U29" s="3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</row>
    <row r="30" spans="1:188" s="5" customFormat="1" ht="32.25" customHeight="1">
      <c r="A30" s="25" t="s">
        <v>10</v>
      </c>
      <c r="B30" s="42" t="s">
        <v>49</v>
      </c>
      <c r="C30" s="43"/>
      <c r="D30" s="43"/>
      <c r="E30" s="4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3"/>
      <c r="Q30" s="3"/>
      <c r="R30" s="3"/>
      <c r="S30" s="3"/>
      <c r="T30" s="3"/>
      <c r="U30" s="3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</row>
    <row r="31" spans="1:188" s="5" customFormat="1" ht="19.5" customHeight="1">
      <c r="A31" s="22" t="s">
        <v>11</v>
      </c>
      <c r="B31" s="35" t="s">
        <v>42</v>
      </c>
      <c r="C31" s="35"/>
      <c r="D31" s="35"/>
      <c r="E31" s="35"/>
      <c r="F31" s="27">
        <v>64390</v>
      </c>
      <c r="G31" s="27"/>
      <c r="H31" s="27">
        <v>80000</v>
      </c>
      <c r="I31" s="27"/>
      <c r="J31" s="27"/>
      <c r="K31" s="27"/>
      <c r="L31" s="27"/>
      <c r="M31" s="27"/>
      <c r="N31" s="27">
        <f>SUM(F31:I34)</f>
        <v>144390</v>
      </c>
      <c r="O31" s="27"/>
      <c r="P31" s="3"/>
      <c r="Q31" s="3"/>
      <c r="R31" s="3"/>
      <c r="S31" s="3"/>
      <c r="T31" s="3"/>
      <c r="U31" s="3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</row>
    <row r="32" spans="1:188" s="5" customFormat="1" ht="19.5" customHeight="1">
      <c r="A32" s="25" t="s">
        <v>1</v>
      </c>
      <c r="B32" s="36" t="s">
        <v>32</v>
      </c>
      <c r="C32" s="36"/>
      <c r="D32" s="36"/>
      <c r="E32" s="36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3"/>
      <c r="Q32" s="3"/>
      <c r="R32" s="3"/>
      <c r="S32" s="3"/>
      <c r="T32" s="3"/>
      <c r="U32" s="3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</row>
    <row r="33" spans="1:188" s="5" customFormat="1" ht="19.5" customHeight="1">
      <c r="A33" s="25" t="s">
        <v>13</v>
      </c>
      <c r="B33" s="45" t="s">
        <v>46</v>
      </c>
      <c r="C33" s="46"/>
      <c r="D33" s="46"/>
      <c r="E33" s="4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3"/>
      <c r="Q33" s="3"/>
      <c r="R33" s="3"/>
      <c r="S33" s="3"/>
      <c r="T33" s="3"/>
      <c r="U33" s="3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</row>
    <row r="34" spans="1:188" s="5" customFormat="1" ht="19.5" customHeight="1">
      <c r="A34" s="25" t="s">
        <v>6</v>
      </c>
      <c r="B34" s="37" t="s">
        <v>43</v>
      </c>
      <c r="C34" s="37"/>
      <c r="D34" s="37"/>
      <c r="E34" s="3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3"/>
      <c r="Q34" s="3"/>
      <c r="R34" s="3"/>
      <c r="S34" s="3"/>
      <c r="T34" s="3"/>
      <c r="U34" s="3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</row>
    <row r="35" spans="1:188" s="5" customFormat="1" ht="9.75" customHeight="1">
      <c r="A35" s="38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40"/>
      <c r="P35" s="3"/>
      <c r="Q35" s="3"/>
      <c r="R35" s="3"/>
      <c r="S35" s="3"/>
      <c r="T35" s="3"/>
      <c r="U35" s="3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</row>
    <row r="36" spans="1:188" s="5" customFormat="1" ht="28.5" customHeight="1">
      <c r="A36" s="22" t="s">
        <v>4</v>
      </c>
      <c r="B36" s="41" t="s">
        <v>44</v>
      </c>
      <c r="C36" s="41"/>
      <c r="D36" s="41"/>
      <c r="E36" s="41"/>
      <c r="F36" s="24">
        <v>40</v>
      </c>
      <c r="G36" s="24"/>
      <c r="H36" s="24">
        <v>100</v>
      </c>
      <c r="I36" s="24"/>
      <c r="J36" s="24">
        <v>40</v>
      </c>
      <c r="K36" s="24"/>
      <c r="L36" s="24">
        <v>40</v>
      </c>
      <c r="M36" s="24"/>
      <c r="N36" s="24">
        <f>SUM(F36:M37)</f>
        <v>220</v>
      </c>
      <c r="O36" s="24"/>
      <c r="P36" s="3"/>
      <c r="Q36" s="3"/>
      <c r="R36" s="3"/>
      <c r="S36" s="3"/>
      <c r="T36" s="3"/>
      <c r="U36" s="3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</row>
    <row r="37" spans="1:188" s="5" customFormat="1" ht="31.5" customHeight="1">
      <c r="A37" s="25" t="s">
        <v>10</v>
      </c>
      <c r="B37" s="42" t="s">
        <v>50</v>
      </c>
      <c r="C37" s="43"/>
      <c r="D37" s="43"/>
      <c r="E37" s="4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3"/>
      <c r="Q37" s="3"/>
      <c r="R37" s="3"/>
      <c r="S37" s="3"/>
      <c r="T37" s="3"/>
      <c r="U37" s="3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</row>
    <row r="38" spans="1:188" s="5" customFormat="1" ht="19.5" customHeight="1">
      <c r="A38" s="22" t="s">
        <v>11</v>
      </c>
      <c r="B38" s="35" t="s">
        <v>45</v>
      </c>
      <c r="C38" s="35"/>
      <c r="D38" s="35"/>
      <c r="E38" s="35"/>
      <c r="F38" s="27">
        <v>50000</v>
      </c>
      <c r="G38" s="27"/>
      <c r="H38" s="27">
        <v>300000</v>
      </c>
      <c r="I38" s="27"/>
      <c r="J38" s="27">
        <v>50000</v>
      </c>
      <c r="K38" s="27"/>
      <c r="L38" s="27">
        <v>50000</v>
      </c>
      <c r="M38" s="27"/>
      <c r="N38" s="27">
        <f>SUM(B38:M41)</f>
        <v>450000</v>
      </c>
      <c r="O38" s="27"/>
      <c r="P38" s="3"/>
      <c r="Q38" s="3"/>
      <c r="R38" s="3"/>
      <c r="S38" s="3"/>
      <c r="T38" s="3"/>
      <c r="U38" s="3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</row>
    <row r="39" spans="1:188" s="5" customFormat="1" ht="19.5" customHeight="1">
      <c r="A39" s="25" t="s">
        <v>1</v>
      </c>
      <c r="B39" s="36" t="s">
        <v>32</v>
      </c>
      <c r="C39" s="36"/>
      <c r="D39" s="36"/>
      <c r="E39" s="36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3"/>
      <c r="Q39" s="3"/>
      <c r="R39" s="3"/>
      <c r="S39" s="3"/>
      <c r="T39" s="3"/>
      <c r="U39" s="3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</row>
    <row r="40" spans="1:188" s="5" customFormat="1" ht="19.5" customHeight="1">
      <c r="A40" s="25" t="s">
        <v>13</v>
      </c>
      <c r="B40" s="45" t="s">
        <v>46</v>
      </c>
      <c r="C40" s="46"/>
      <c r="D40" s="46"/>
      <c r="E40" s="4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3"/>
      <c r="Q40" s="3"/>
      <c r="R40" s="3"/>
      <c r="S40" s="3"/>
      <c r="T40" s="3"/>
      <c r="U40" s="3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</row>
    <row r="41" spans="1:188" s="5" customFormat="1" ht="19.5" customHeight="1">
      <c r="A41" s="25" t="s">
        <v>6</v>
      </c>
      <c r="B41" s="37" t="s">
        <v>43</v>
      </c>
      <c r="C41" s="37"/>
      <c r="D41" s="37"/>
      <c r="E41" s="3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3"/>
      <c r="Q41" s="3"/>
      <c r="R41" s="3"/>
      <c r="S41" s="3"/>
      <c r="T41" s="3"/>
      <c r="U41" s="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</row>
    <row r="42" spans="1:188" s="5" customFormat="1" ht="30" customHeight="1">
      <c r="A42" s="1" t="s">
        <v>8</v>
      </c>
      <c r="B42" s="1"/>
      <c r="C42" s="1"/>
      <c r="D42" s="1"/>
      <c r="E42" s="1"/>
      <c r="F42" s="27">
        <f>F38+F31+F25+F19+F13</f>
        <v>12946156</v>
      </c>
      <c r="G42" s="27"/>
      <c r="H42" s="27">
        <f>H38+H31+H25+H19+H13</f>
        <v>8510000</v>
      </c>
      <c r="I42" s="27"/>
      <c r="J42" s="27">
        <f>J38+J31+J25+J19+J13</f>
        <v>18351097</v>
      </c>
      <c r="K42" s="27"/>
      <c r="L42" s="27">
        <f>L38+L31+L25+L19+L13</f>
        <v>24645990</v>
      </c>
      <c r="M42" s="27"/>
      <c r="N42" s="27">
        <f>N38+N31+N25+N19+N13</f>
        <v>64453243</v>
      </c>
      <c r="O42" s="27"/>
      <c r="P42" s="3"/>
      <c r="Q42" s="3"/>
      <c r="R42" s="3"/>
      <c r="S42" s="3"/>
      <c r="T42" s="3"/>
      <c r="U42" s="3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</row>
    <row r="43" spans="1:188" s="5" customFormat="1" ht="32.25" customHeight="1">
      <c r="A43" s="25" t="s">
        <v>5</v>
      </c>
      <c r="B43" s="35" t="s">
        <v>57</v>
      </c>
      <c r="C43" s="35"/>
      <c r="D43" s="35"/>
      <c r="E43" s="35"/>
      <c r="F43" s="48"/>
      <c r="G43" s="49"/>
      <c r="H43" s="48">
        <v>51</v>
      </c>
      <c r="I43" s="49"/>
      <c r="J43" s="48">
        <v>74</v>
      </c>
      <c r="K43" s="49"/>
      <c r="L43" s="48">
        <v>103</v>
      </c>
      <c r="M43" s="49"/>
      <c r="N43" s="48">
        <v>103</v>
      </c>
      <c r="O43" s="49"/>
      <c r="P43" s="3"/>
      <c r="Q43" s="3"/>
      <c r="R43" s="3"/>
      <c r="S43" s="3"/>
      <c r="T43" s="3"/>
      <c r="U43" s="3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</row>
    <row r="44" spans="1:188" s="5" customFormat="1" ht="66" customHeight="1">
      <c r="A44" s="25" t="s">
        <v>10</v>
      </c>
      <c r="B44" s="26" t="s">
        <v>58</v>
      </c>
      <c r="C44" s="26"/>
      <c r="D44" s="26"/>
      <c r="E44" s="26"/>
      <c r="F44" s="50"/>
      <c r="G44" s="51"/>
      <c r="H44" s="50"/>
      <c r="I44" s="51"/>
      <c r="J44" s="50"/>
      <c r="K44" s="51"/>
      <c r="L44" s="50"/>
      <c r="M44" s="51"/>
      <c r="N44" s="50"/>
      <c r="O44" s="51"/>
      <c r="P44" s="3"/>
      <c r="Q44" s="3"/>
      <c r="R44" s="3"/>
      <c r="S44" s="3"/>
      <c r="T44" s="3"/>
      <c r="U44" s="3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</row>
    <row r="45" spans="1:188" s="5" customFormat="1" ht="19.5" customHeight="1">
      <c r="A45" s="25" t="s">
        <v>11</v>
      </c>
      <c r="B45" s="52" t="s">
        <v>53</v>
      </c>
      <c r="C45" s="53"/>
      <c r="D45" s="53"/>
      <c r="E45" s="54"/>
      <c r="F45" s="27">
        <v>1538898</v>
      </c>
      <c r="G45" s="27"/>
      <c r="H45" s="27">
        <v>2200000</v>
      </c>
      <c r="I45" s="27"/>
      <c r="J45" s="27">
        <v>2600000</v>
      </c>
      <c r="K45" s="27"/>
      <c r="L45" s="27">
        <v>3200000</v>
      </c>
      <c r="M45" s="27"/>
      <c r="N45" s="27">
        <f>SUM(F45:M47)</f>
        <v>9538898</v>
      </c>
      <c r="O45" s="27"/>
      <c r="P45" s="3"/>
      <c r="Q45" s="3"/>
      <c r="R45" s="3"/>
      <c r="S45" s="3"/>
      <c r="T45" s="3"/>
      <c r="U45" s="3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</row>
    <row r="46" spans="1:188" s="5" customFormat="1" ht="19.5" customHeight="1">
      <c r="A46" s="25" t="s">
        <v>1</v>
      </c>
      <c r="B46" s="36" t="s">
        <v>51</v>
      </c>
      <c r="C46" s="36"/>
      <c r="D46" s="36"/>
      <c r="E46" s="36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3"/>
      <c r="Q46" s="3"/>
      <c r="R46" s="3"/>
      <c r="S46" s="3"/>
      <c r="T46" s="3"/>
      <c r="U46" s="3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</row>
    <row r="47" spans="1:188" s="5" customFormat="1" ht="19.5" customHeight="1">
      <c r="A47" s="25" t="s">
        <v>6</v>
      </c>
      <c r="B47" s="37" t="s">
        <v>23</v>
      </c>
      <c r="C47" s="37"/>
      <c r="D47" s="37"/>
      <c r="E47" s="3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3"/>
      <c r="Q47" s="3"/>
      <c r="R47" s="3"/>
      <c r="S47" s="3"/>
      <c r="T47" s="3"/>
      <c r="U47" s="3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</row>
    <row r="48" spans="1:188" s="5" customFormat="1" ht="9.75" customHeight="1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3"/>
      <c r="Q48" s="3"/>
      <c r="R48" s="3"/>
      <c r="S48" s="3"/>
      <c r="T48" s="3"/>
      <c r="U48" s="3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</row>
    <row r="49" spans="1:188" s="5" customFormat="1" ht="19.5" customHeight="1">
      <c r="A49" s="25" t="s">
        <v>5</v>
      </c>
      <c r="B49" s="35" t="s">
        <v>52</v>
      </c>
      <c r="C49" s="35"/>
      <c r="D49" s="35"/>
      <c r="E49" s="35"/>
      <c r="F49" s="48"/>
      <c r="G49" s="49"/>
      <c r="H49" s="48">
        <v>69</v>
      </c>
      <c r="I49" s="49"/>
      <c r="J49" s="48">
        <v>97</v>
      </c>
      <c r="K49" s="49"/>
      <c r="L49" s="48">
        <v>132</v>
      </c>
      <c r="M49" s="49"/>
      <c r="N49" s="48">
        <v>189</v>
      </c>
      <c r="O49" s="49"/>
      <c r="P49" s="3"/>
      <c r="Q49" s="3"/>
      <c r="R49" s="3"/>
      <c r="S49" s="3"/>
      <c r="T49" s="3"/>
      <c r="U49" s="3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</row>
    <row r="50" spans="1:188" s="5" customFormat="1" ht="66" customHeight="1">
      <c r="A50" s="25" t="s">
        <v>10</v>
      </c>
      <c r="B50" s="26" t="s">
        <v>59</v>
      </c>
      <c r="C50" s="26"/>
      <c r="D50" s="26"/>
      <c r="E50" s="26"/>
      <c r="F50" s="50"/>
      <c r="G50" s="51"/>
      <c r="H50" s="50"/>
      <c r="I50" s="51"/>
      <c r="J50" s="50"/>
      <c r="K50" s="51"/>
      <c r="L50" s="50"/>
      <c r="M50" s="51"/>
      <c r="N50" s="50"/>
      <c r="O50" s="51"/>
      <c r="P50" s="3"/>
      <c r="Q50" s="3"/>
      <c r="R50" s="3"/>
      <c r="S50" s="3"/>
      <c r="T50" s="3"/>
      <c r="U50" s="3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</row>
    <row r="51" spans="1:188" s="5" customFormat="1" ht="19.5" customHeight="1">
      <c r="A51" s="25" t="s">
        <v>11</v>
      </c>
      <c r="B51" s="35" t="s">
        <v>53</v>
      </c>
      <c r="C51" s="35"/>
      <c r="D51" s="35"/>
      <c r="E51" s="35"/>
      <c r="F51" s="27">
        <v>377224</v>
      </c>
      <c r="G51" s="27"/>
      <c r="H51" s="27">
        <v>628000</v>
      </c>
      <c r="I51" s="27"/>
      <c r="J51" s="27">
        <v>639600</v>
      </c>
      <c r="K51" s="27"/>
      <c r="L51" s="27">
        <v>566100</v>
      </c>
      <c r="M51" s="27"/>
      <c r="N51" s="27">
        <f>SUM(F51:M53)</f>
        <v>2210924</v>
      </c>
      <c r="O51" s="27"/>
      <c r="P51" s="3"/>
      <c r="Q51" s="3"/>
      <c r="R51" s="3"/>
      <c r="S51" s="3"/>
      <c r="T51" s="3"/>
      <c r="U51" s="3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</row>
    <row r="52" spans="1:188" s="5" customFormat="1" ht="19.5" customHeight="1">
      <c r="A52" s="25" t="s">
        <v>1</v>
      </c>
      <c r="B52" s="36" t="s">
        <v>51</v>
      </c>
      <c r="C52" s="36"/>
      <c r="D52" s="36"/>
      <c r="E52" s="36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3"/>
      <c r="Q52" s="3"/>
      <c r="R52" s="3"/>
      <c r="S52" s="3"/>
      <c r="T52" s="3"/>
      <c r="U52" s="3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</row>
    <row r="53" spans="1:188" s="5" customFormat="1" ht="19.5" customHeight="1">
      <c r="A53" s="25" t="s">
        <v>6</v>
      </c>
      <c r="B53" s="37" t="s">
        <v>23</v>
      </c>
      <c r="C53" s="37"/>
      <c r="D53" s="37"/>
      <c r="E53" s="3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3"/>
      <c r="Q53" s="3"/>
      <c r="R53" s="3"/>
      <c r="S53" s="3"/>
      <c r="T53" s="3"/>
      <c r="U53" s="3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</row>
    <row r="54" spans="1:188" s="5" customFormat="1" ht="9.75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3"/>
      <c r="Q54" s="3"/>
      <c r="R54" s="3"/>
      <c r="S54" s="3"/>
      <c r="T54" s="3"/>
      <c r="U54" s="3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</row>
    <row r="55" spans="1:188" s="5" customFormat="1" ht="34.5" customHeight="1">
      <c r="A55" s="22" t="s">
        <v>5</v>
      </c>
      <c r="B55" s="14" t="s">
        <v>15</v>
      </c>
      <c r="C55" s="14"/>
      <c r="D55" s="14"/>
      <c r="E55" s="14"/>
      <c r="F55" s="24">
        <v>0</v>
      </c>
      <c r="G55" s="24"/>
      <c r="H55" s="24">
        <v>1</v>
      </c>
      <c r="I55" s="24"/>
      <c r="J55" s="24">
        <v>1</v>
      </c>
      <c r="K55" s="24"/>
      <c r="L55" s="24">
        <v>1</v>
      </c>
      <c r="M55" s="24"/>
      <c r="N55" s="24">
        <v>1</v>
      </c>
      <c r="O55" s="24"/>
      <c r="P55" s="3"/>
      <c r="Q55" s="3"/>
      <c r="R55" s="3"/>
      <c r="S55" s="3"/>
      <c r="T55" s="3"/>
      <c r="U55" s="3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</row>
    <row r="56" spans="1:188" s="5" customFormat="1" ht="28.5" customHeight="1">
      <c r="A56" s="25" t="s">
        <v>10</v>
      </c>
      <c r="B56" s="14" t="s">
        <v>22</v>
      </c>
      <c r="C56" s="14"/>
      <c r="D56" s="14"/>
      <c r="E56" s="1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3"/>
      <c r="Q56" s="3"/>
      <c r="R56" s="3"/>
      <c r="S56" s="3"/>
      <c r="T56" s="3"/>
      <c r="U56" s="3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</row>
    <row r="57" spans="1:188" s="5" customFormat="1" ht="19.5" customHeight="1">
      <c r="A57" s="22" t="s">
        <v>11</v>
      </c>
      <c r="B57" s="14" t="s">
        <v>36</v>
      </c>
      <c r="C57" s="14"/>
      <c r="D57" s="14"/>
      <c r="E57" s="14"/>
      <c r="F57" s="27">
        <v>0</v>
      </c>
      <c r="G57" s="27"/>
      <c r="H57" s="27">
        <v>100000</v>
      </c>
      <c r="I57" s="27"/>
      <c r="J57" s="27">
        <v>100000</v>
      </c>
      <c r="K57" s="27"/>
      <c r="L57" s="27">
        <v>100000</v>
      </c>
      <c r="M57" s="27"/>
      <c r="N57" s="27">
        <f>SUM(F57:M57)</f>
        <v>300000</v>
      </c>
      <c r="O57" s="27"/>
      <c r="P57" s="3"/>
      <c r="Q57" s="3"/>
      <c r="R57" s="3"/>
      <c r="S57" s="3"/>
      <c r="T57" s="3"/>
      <c r="U57" s="3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</row>
    <row r="58" spans="1:188" s="5" customFormat="1" ht="19.5" customHeight="1">
      <c r="A58" s="25" t="s">
        <v>1</v>
      </c>
      <c r="B58" s="31" t="s">
        <v>35</v>
      </c>
      <c r="C58" s="31"/>
      <c r="D58" s="31"/>
      <c r="E58" s="31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3"/>
      <c r="Q58" s="3"/>
      <c r="R58" s="3"/>
      <c r="S58" s="3"/>
      <c r="T58" s="3"/>
      <c r="U58" s="3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</row>
    <row r="59" spans="1:188" s="5" customFormat="1" ht="19.5" customHeight="1">
      <c r="A59" s="25" t="s">
        <v>6</v>
      </c>
      <c r="B59" s="31" t="s">
        <v>7</v>
      </c>
      <c r="C59" s="31"/>
      <c r="D59" s="31"/>
      <c r="E59" s="31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3"/>
      <c r="Q59" s="3"/>
      <c r="R59" s="3"/>
      <c r="S59" s="3"/>
      <c r="T59" s="3"/>
      <c r="U59" s="3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</row>
    <row r="60" spans="1:188" s="5" customFormat="1" ht="9.75" customHeight="1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3"/>
      <c r="Q60" s="3"/>
      <c r="R60" s="3"/>
      <c r="S60" s="3"/>
      <c r="T60" s="3"/>
      <c r="U60" s="3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</row>
    <row r="61" spans="1:188" s="5" customFormat="1" ht="19.5" customHeight="1">
      <c r="A61" s="22" t="s">
        <v>5</v>
      </c>
      <c r="B61" s="41" t="s">
        <v>19</v>
      </c>
      <c r="C61" s="41"/>
      <c r="D61" s="41"/>
      <c r="E61" s="41"/>
      <c r="F61" s="24">
        <v>1000</v>
      </c>
      <c r="G61" s="24"/>
      <c r="H61" s="24">
        <v>2000</v>
      </c>
      <c r="I61" s="24"/>
      <c r="J61" s="24">
        <v>3000</v>
      </c>
      <c r="K61" s="24"/>
      <c r="L61" s="24">
        <v>4000</v>
      </c>
      <c r="M61" s="24"/>
      <c r="N61" s="24">
        <f>SUM(F61:M61)</f>
        <v>10000</v>
      </c>
      <c r="O61" s="24"/>
      <c r="P61" s="3"/>
      <c r="Q61" s="3"/>
      <c r="R61" s="3"/>
      <c r="S61" s="3"/>
      <c r="T61" s="3"/>
      <c r="U61" s="3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</row>
    <row r="62" spans="1:188" s="5" customFormat="1" ht="34.5" customHeight="1">
      <c r="A62" s="25" t="s">
        <v>10</v>
      </c>
      <c r="B62" s="26" t="s">
        <v>54</v>
      </c>
      <c r="C62" s="26"/>
      <c r="D62" s="26"/>
      <c r="E62" s="26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3"/>
      <c r="Q62" s="3"/>
      <c r="R62" s="3"/>
      <c r="S62" s="3"/>
      <c r="T62" s="3"/>
      <c r="U62" s="3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</row>
    <row r="63" spans="1:188" s="5" customFormat="1" ht="19.5" customHeight="1">
      <c r="A63" s="22" t="s">
        <v>11</v>
      </c>
      <c r="B63" s="55" t="s">
        <v>37</v>
      </c>
      <c r="C63" s="55"/>
      <c r="D63" s="55"/>
      <c r="E63" s="55"/>
      <c r="F63" s="27">
        <v>2350000</v>
      </c>
      <c r="G63" s="27"/>
      <c r="H63" s="27">
        <v>2200000</v>
      </c>
      <c r="I63" s="27"/>
      <c r="J63" s="27">
        <v>2200000</v>
      </c>
      <c r="K63" s="27"/>
      <c r="L63" s="27">
        <v>2200000</v>
      </c>
      <c r="M63" s="27"/>
      <c r="N63" s="27">
        <f>SUM(F63:M63)</f>
        <v>8950000</v>
      </c>
      <c r="O63" s="27"/>
      <c r="P63" s="3"/>
      <c r="Q63" s="3"/>
      <c r="R63" s="3"/>
      <c r="S63" s="3"/>
      <c r="T63" s="3"/>
      <c r="U63" s="3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</row>
    <row r="64" spans="1:188" s="5" customFormat="1" ht="19.5" customHeight="1">
      <c r="A64" s="25" t="s">
        <v>1</v>
      </c>
      <c r="B64" s="28" t="s">
        <v>32</v>
      </c>
      <c r="C64" s="28"/>
      <c r="D64" s="28"/>
      <c r="E64" s="28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3"/>
      <c r="Q64" s="3"/>
      <c r="R64" s="3"/>
      <c r="S64" s="3"/>
      <c r="T64" s="3"/>
      <c r="U64" s="3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</row>
    <row r="65" spans="1:188" s="5" customFormat="1" ht="19.5" customHeight="1">
      <c r="A65" s="25" t="s">
        <v>6</v>
      </c>
      <c r="B65" s="31" t="s">
        <v>23</v>
      </c>
      <c r="C65" s="31"/>
      <c r="D65" s="31"/>
      <c r="E65" s="31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3"/>
      <c r="Q65" s="3"/>
      <c r="R65" s="3"/>
      <c r="S65" s="3"/>
      <c r="T65" s="3"/>
      <c r="U65" s="3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</row>
    <row r="66" spans="1:188" s="5" customFormat="1" ht="9.75" customHeight="1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3"/>
      <c r="Q66" s="3"/>
      <c r="R66" s="3"/>
      <c r="S66" s="3"/>
      <c r="T66" s="3"/>
      <c r="U66" s="3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</row>
    <row r="67" spans="1:188" s="5" customFormat="1" ht="33" customHeight="1">
      <c r="A67" s="22" t="s">
        <v>5</v>
      </c>
      <c r="B67" s="35" t="s">
        <v>18</v>
      </c>
      <c r="C67" s="35"/>
      <c r="D67" s="35"/>
      <c r="E67" s="35"/>
      <c r="F67" s="24">
        <f>1500+500</f>
        <v>2000</v>
      </c>
      <c r="G67" s="24"/>
      <c r="H67" s="24">
        <v>1</v>
      </c>
      <c r="I67" s="24"/>
      <c r="J67" s="24">
        <f>2000+1000</f>
        <v>3000</v>
      </c>
      <c r="K67" s="24"/>
      <c r="L67" s="24">
        <f>2000+1500</f>
        <v>3500</v>
      </c>
      <c r="M67" s="24"/>
      <c r="N67" s="24">
        <f>SUM(F67:M67)</f>
        <v>8501</v>
      </c>
      <c r="O67" s="24"/>
      <c r="P67" s="3"/>
      <c r="Q67" s="3"/>
      <c r="R67" s="3"/>
      <c r="S67" s="3"/>
      <c r="T67" s="3"/>
      <c r="U67" s="3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</row>
    <row r="68" spans="1:188" s="5" customFormat="1" ht="45" customHeight="1">
      <c r="A68" s="25" t="s">
        <v>10</v>
      </c>
      <c r="B68" s="26" t="s">
        <v>55</v>
      </c>
      <c r="C68" s="26"/>
      <c r="D68" s="26"/>
      <c r="E68" s="26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3"/>
      <c r="Q68" s="3"/>
      <c r="R68" s="3"/>
      <c r="S68" s="3"/>
      <c r="T68" s="3"/>
      <c r="U68" s="3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</row>
    <row r="69" spans="1:188" s="5" customFormat="1" ht="19.5" customHeight="1">
      <c r="A69" s="22" t="s">
        <v>11</v>
      </c>
      <c r="B69" s="56" t="s">
        <v>38</v>
      </c>
      <c r="C69" s="56"/>
      <c r="D69" s="56"/>
      <c r="E69" s="56"/>
      <c r="F69" s="27">
        <f>1561358+725080</f>
        <v>2286438</v>
      </c>
      <c r="G69" s="27"/>
      <c r="H69" s="27">
        <v>1000</v>
      </c>
      <c r="I69" s="27"/>
      <c r="J69" s="27">
        <f>2550000+1320000</f>
        <v>3870000</v>
      </c>
      <c r="K69" s="27"/>
      <c r="L69" s="27">
        <f>2790000+1980000</f>
        <v>4770000</v>
      </c>
      <c r="M69" s="27"/>
      <c r="N69" s="27">
        <f>SUM(F69:M69)</f>
        <v>10927438</v>
      </c>
      <c r="O69" s="27"/>
      <c r="P69" s="3"/>
      <c r="Q69" s="3"/>
      <c r="R69" s="3"/>
      <c r="S69" s="3"/>
      <c r="T69" s="3"/>
      <c r="U69" s="3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</row>
    <row r="70" spans="1:188" s="5" customFormat="1" ht="19.5" customHeight="1">
      <c r="A70" s="25" t="s">
        <v>1</v>
      </c>
      <c r="B70" s="57" t="s">
        <v>32</v>
      </c>
      <c r="C70" s="57"/>
      <c r="D70" s="57"/>
      <c r="E70" s="5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3"/>
      <c r="Q70" s="3"/>
      <c r="R70" s="3"/>
      <c r="S70" s="3"/>
      <c r="T70" s="3"/>
      <c r="U70" s="3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</row>
    <row r="71" spans="1:188" s="5" customFormat="1" ht="19.5" customHeight="1">
      <c r="A71" s="25" t="s">
        <v>6</v>
      </c>
      <c r="B71" s="31" t="s">
        <v>23</v>
      </c>
      <c r="C71" s="31"/>
      <c r="D71" s="31"/>
      <c r="E71" s="31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3"/>
      <c r="Q71" s="3"/>
      <c r="R71" s="3"/>
      <c r="S71" s="3"/>
      <c r="T71" s="3"/>
      <c r="U71" s="3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</row>
    <row r="72" spans="1:188" s="5" customFormat="1" ht="29.25" customHeight="1">
      <c r="A72" s="1" t="s">
        <v>12</v>
      </c>
      <c r="B72" s="1"/>
      <c r="C72" s="1"/>
      <c r="D72" s="1"/>
      <c r="E72" s="1"/>
      <c r="F72" s="27">
        <f>F69+F63+F57+F51+F45</f>
        <v>6552560</v>
      </c>
      <c r="G72" s="27"/>
      <c r="H72" s="27">
        <f>H69+H63+H57+H51+H45</f>
        <v>5129000</v>
      </c>
      <c r="I72" s="27"/>
      <c r="J72" s="27">
        <f>J69+J63+J57+J51+J45</f>
        <v>9409600</v>
      </c>
      <c r="K72" s="27"/>
      <c r="L72" s="27">
        <f>L69+L63+L57+L51+L45</f>
        <v>10836100</v>
      </c>
      <c r="M72" s="27"/>
      <c r="N72" s="27">
        <f>N69+N63+N57+N51+N45</f>
        <v>31927260</v>
      </c>
      <c r="O72" s="27"/>
      <c r="P72" s="3"/>
      <c r="Q72" s="3"/>
      <c r="R72" s="3"/>
      <c r="S72" s="3"/>
      <c r="T72" s="3"/>
      <c r="U72" s="3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</row>
  </sheetData>
  <sheetProtection password="CC53" sheet="1" objects="1" scenarios="1"/>
  <mergeCells count="211">
    <mergeCell ref="N43:O44"/>
    <mergeCell ref="N49:O50"/>
    <mergeCell ref="N51:O53"/>
    <mergeCell ref="B52:E52"/>
    <mergeCell ref="B53:E53"/>
    <mergeCell ref="F51:G53"/>
    <mergeCell ref="H51:I53"/>
    <mergeCell ref="J51:K53"/>
    <mergeCell ref="L51:M53"/>
    <mergeCell ref="F43:G44"/>
    <mergeCell ref="A28:O28"/>
    <mergeCell ref="A35:O35"/>
    <mergeCell ref="B33:E33"/>
    <mergeCell ref="B40:E40"/>
    <mergeCell ref="L36:M37"/>
    <mergeCell ref="N36:O37"/>
    <mergeCell ref="B37:E37"/>
    <mergeCell ref="L38:M41"/>
    <mergeCell ref="H43:I44"/>
    <mergeCell ref="J43:K44"/>
    <mergeCell ref="L43:M44"/>
    <mergeCell ref="H36:I37"/>
    <mergeCell ref="H38:I41"/>
    <mergeCell ref="J36:K37"/>
    <mergeCell ref="B38:E38"/>
    <mergeCell ref="F38:G41"/>
    <mergeCell ref="J38:K41"/>
    <mergeCell ref="B41:E41"/>
    <mergeCell ref="B39:E39"/>
    <mergeCell ref="B36:E36"/>
    <mergeCell ref="F36:G37"/>
    <mergeCell ref="B30:E30"/>
    <mergeCell ref="B31:E31"/>
    <mergeCell ref="F31:G34"/>
    <mergeCell ref="H31:I34"/>
    <mergeCell ref="B32:E32"/>
    <mergeCell ref="B34:E34"/>
    <mergeCell ref="F29:G30"/>
    <mergeCell ref="H29:I30"/>
    <mergeCell ref="J29:K30"/>
    <mergeCell ref="L29:M30"/>
    <mergeCell ref="N72:O72"/>
    <mergeCell ref="H3:K3"/>
    <mergeCell ref="H5:K5"/>
    <mergeCell ref="N67:O68"/>
    <mergeCell ref="L61:M62"/>
    <mergeCell ref="J42:K42"/>
    <mergeCell ref="L42:M42"/>
    <mergeCell ref="J23:K24"/>
    <mergeCell ref="J6:K6"/>
    <mergeCell ref="J55:K56"/>
    <mergeCell ref="F72:G72"/>
    <mergeCell ref="F67:G68"/>
    <mergeCell ref="L67:M68"/>
    <mergeCell ref="L69:M71"/>
    <mergeCell ref="L72:M72"/>
    <mergeCell ref="H67:I68"/>
    <mergeCell ref="J67:K68"/>
    <mergeCell ref="H72:I72"/>
    <mergeCell ref="J72:K72"/>
    <mergeCell ref="J69:K71"/>
    <mergeCell ref="F61:G62"/>
    <mergeCell ref="H61:I62"/>
    <mergeCell ref="J61:K62"/>
    <mergeCell ref="F69:G71"/>
    <mergeCell ref="J63:K65"/>
    <mergeCell ref="H69:I71"/>
    <mergeCell ref="B55:E55"/>
    <mergeCell ref="F55:G56"/>
    <mergeCell ref="B45:E45"/>
    <mergeCell ref="B56:E56"/>
    <mergeCell ref="B47:E47"/>
    <mergeCell ref="B49:E49"/>
    <mergeCell ref="B50:E50"/>
    <mergeCell ref="B51:E51"/>
    <mergeCell ref="A54:O54"/>
    <mergeCell ref="F49:G50"/>
    <mergeCell ref="B65:E65"/>
    <mergeCell ref="F63:G65"/>
    <mergeCell ref="H63:I65"/>
    <mergeCell ref="B64:E64"/>
    <mergeCell ref="B63:E63"/>
    <mergeCell ref="F3:G3"/>
    <mergeCell ref="F5:G5"/>
    <mergeCell ref="B12:E12"/>
    <mergeCell ref="B11:E11"/>
    <mergeCell ref="A3:E3"/>
    <mergeCell ref="A5:E5"/>
    <mergeCell ref="F6:G6"/>
    <mergeCell ref="A6:E7"/>
    <mergeCell ref="F9:G9"/>
    <mergeCell ref="F7:G7"/>
    <mergeCell ref="L63:M65"/>
    <mergeCell ref="J9:K9"/>
    <mergeCell ref="J10:K10"/>
    <mergeCell ref="L9:M9"/>
    <mergeCell ref="L10:M10"/>
    <mergeCell ref="L17:M18"/>
    <mergeCell ref="L23:M24"/>
    <mergeCell ref="J11:K12"/>
    <mergeCell ref="J17:K18"/>
    <mergeCell ref="L45:M47"/>
    <mergeCell ref="N63:O65"/>
    <mergeCell ref="A66:O66"/>
    <mergeCell ref="H6:I6"/>
    <mergeCell ref="F42:G42"/>
    <mergeCell ref="H42:I42"/>
    <mergeCell ref="F11:G12"/>
    <mergeCell ref="H17:I18"/>
    <mergeCell ref="H11:I12"/>
    <mergeCell ref="F17:G18"/>
    <mergeCell ref="F10:G10"/>
    <mergeCell ref="F57:G59"/>
    <mergeCell ref="H57:I59"/>
    <mergeCell ref="J57:K59"/>
    <mergeCell ref="H9:I9"/>
    <mergeCell ref="H10:I10"/>
    <mergeCell ref="J45:K47"/>
    <mergeCell ref="F19:G21"/>
    <mergeCell ref="H45:I47"/>
    <mergeCell ref="H55:I56"/>
    <mergeCell ref="F23:G24"/>
    <mergeCell ref="L57:M59"/>
    <mergeCell ref="F45:G47"/>
    <mergeCell ref="A48:O48"/>
    <mergeCell ref="N61:O62"/>
    <mergeCell ref="N45:O47"/>
    <mergeCell ref="N57:O59"/>
    <mergeCell ref="A60:O60"/>
    <mergeCell ref="L55:M56"/>
    <mergeCell ref="N55:O56"/>
    <mergeCell ref="B59:E59"/>
    <mergeCell ref="N6:O6"/>
    <mergeCell ref="N9:O9"/>
    <mergeCell ref="N10:O10"/>
    <mergeCell ref="N23:O24"/>
    <mergeCell ref="N17:O18"/>
    <mergeCell ref="N11:O12"/>
    <mergeCell ref="A16:O16"/>
    <mergeCell ref="L19:M21"/>
    <mergeCell ref="N19:O21"/>
    <mergeCell ref="A42:E42"/>
    <mergeCell ref="B19:E19"/>
    <mergeCell ref="B17:E17"/>
    <mergeCell ref="B20:E20"/>
    <mergeCell ref="B21:E21"/>
    <mergeCell ref="B26:E26"/>
    <mergeCell ref="B25:E25"/>
    <mergeCell ref="B24:E24"/>
    <mergeCell ref="B23:E23"/>
    <mergeCell ref="B29:E29"/>
    <mergeCell ref="A72:E72"/>
    <mergeCell ref="B71:E71"/>
    <mergeCell ref="B70:E70"/>
    <mergeCell ref="B43:E43"/>
    <mergeCell ref="B46:E46"/>
    <mergeCell ref="B67:E67"/>
    <mergeCell ref="B68:E68"/>
    <mergeCell ref="B44:E44"/>
    <mergeCell ref="B57:E57"/>
    <mergeCell ref="B62:E62"/>
    <mergeCell ref="A1:B1"/>
    <mergeCell ref="C1:O1"/>
    <mergeCell ref="A2:B2"/>
    <mergeCell ref="C2:O2"/>
    <mergeCell ref="L11:M12"/>
    <mergeCell ref="A8:O8"/>
    <mergeCell ref="A9:E10"/>
    <mergeCell ref="B15:E15"/>
    <mergeCell ref="F13:G15"/>
    <mergeCell ref="A4:E4"/>
    <mergeCell ref="H7:I7"/>
    <mergeCell ref="J7:K7"/>
    <mergeCell ref="L7:M7"/>
    <mergeCell ref="B69:E69"/>
    <mergeCell ref="B61:E61"/>
    <mergeCell ref="B58:E58"/>
    <mergeCell ref="L3:O3"/>
    <mergeCell ref="N7:O7"/>
    <mergeCell ref="L5:O5"/>
    <mergeCell ref="L6:M6"/>
    <mergeCell ref="F4:G4"/>
    <mergeCell ref="H4:K4"/>
    <mergeCell ref="L4:O4"/>
    <mergeCell ref="H23:I24"/>
    <mergeCell ref="H13:I15"/>
    <mergeCell ref="B13:E13"/>
    <mergeCell ref="N69:O71"/>
    <mergeCell ref="A22:O22"/>
    <mergeCell ref="B27:E27"/>
    <mergeCell ref="F25:G27"/>
    <mergeCell ref="H25:I27"/>
    <mergeCell ref="J25:K27"/>
    <mergeCell ref="L25:M27"/>
    <mergeCell ref="B14:E14"/>
    <mergeCell ref="H19:I21"/>
    <mergeCell ref="J19:K21"/>
    <mergeCell ref="N13:O15"/>
    <mergeCell ref="B18:E18"/>
    <mergeCell ref="L13:M15"/>
    <mergeCell ref="J13:K15"/>
    <mergeCell ref="H49:I50"/>
    <mergeCell ref="J49:K50"/>
    <mergeCell ref="L49:M50"/>
    <mergeCell ref="N25:O27"/>
    <mergeCell ref="N42:O42"/>
    <mergeCell ref="N29:O30"/>
    <mergeCell ref="J31:K34"/>
    <mergeCell ref="L31:M34"/>
    <mergeCell ref="N31:O34"/>
    <mergeCell ref="N38:O41"/>
  </mergeCells>
  <printOptions horizontalCentered="1"/>
  <pageMargins left="1.1811023622047245" right="0.5905511811023623" top="0.7874015748031497" bottom="0.5905511811023623" header="0.3937007874015748" footer="0.31496062992125984"/>
  <pageSetup horizontalDpi="300" verticalDpi="300" orientation="landscape" paperSize="9" scale="55" r:id="rId1"/>
  <headerFooter alignWithMargins="0">
    <oddHeader>&amp;C&amp;"Arial,Negrito"&amp;16PLANO PLURIANUAL 2004-2007</oddHeader>
    <oddFooter>&amp;C&amp;"Arial,Negrito"&amp;14SECRETARIA DE ESTADO DE TRABALHO, EMPREGO E CIDADANIA</oddFooter>
  </headerFooter>
  <rowBreaks count="1" manualBreakCount="1">
    <brk id="35" max="14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</dc:creator>
  <cp:keywords/>
  <dc:description/>
  <cp:lastModifiedBy>SEPLANMT</cp:lastModifiedBy>
  <cp:lastPrinted>2004-04-14T16:26:28Z</cp:lastPrinted>
  <dcterms:created xsi:type="dcterms:W3CDTF">2003-05-28T21:12:16Z</dcterms:created>
  <dcterms:modified xsi:type="dcterms:W3CDTF">2004-06-16T19:19:02Z</dcterms:modified>
  <cp:category/>
  <cp:version/>
  <cp:contentType/>
  <cp:contentStatus/>
</cp:coreProperties>
</file>